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348" activeTab="0"/>
  </bookViews>
  <sheets>
    <sheet name="Лицевой счет дома" sheetId="1" r:id="rId1"/>
    <sheet name="Текущий ремонт" sheetId="2" r:id="rId2"/>
    <sheet name="Содержание жилья" sheetId="3" r:id="rId3"/>
  </sheets>
  <definedNames/>
  <calcPr fullCalcOnLoad="1"/>
</workbook>
</file>

<file path=xl/sharedStrings.xml><?xml version="1.0" encoding="utf-8"?>
<sst xmlns="http://schemas.openxmlformats.org/spreadsheetml/2006/main" count="336" uniqueCount="105">
  <si>
    <t>ИНФОРМАЦИЯ О НАЧИСЛЕННЫХ, СОБРАННЫХ И ИЗРАСХОДОВАННЫХ СРЕДСТВАХ  ПО СОСТОЯНИЮ НА 31.12.2019 г</t>
  </si>
  <si>
    <t>№ п/п</t>
  </si>
  <si>
    <t>Адрес</t>
  </si>
  <si>
    <t>Услуга</t>
  </si>
  <si>
    <t>Задолж-ть на 01.01.2019 г</t>
  </si>
  <si>
    <t>остаток средств на 01.01.2019 г.</t>
  </si>
  <si>
    <t>Начислено</t>
  </si>
  <si>
    <t>Оплачено</t>
  </si>
  <si>
    <t>Израсходовано</t>
  </si>
  <si>
    <t>Остаток на 31.12.2019 г</t>
  </si>
  <si>
    <t>Задолж-сть на 31.12.2019 г</t>
  </si>
  <si>
    <t>Дата заключения договора</t>
  </si>
  <si>
    <t>Улица</t>
  </si>
  <si>
    <t>Дом</t>
  </si>
  <si>
    <t>Циолковского</t>
  </si>
  <si>
    <t>32\2</t>
  </si>
  <si>
    <t>01.09.2012 г.</t>
  </si>
  <si>
    <t>ИТОГО ПО ДОМУ</t>
  </si>
  <si>
    <t>январь 2019г.</t>
  </si>
  <si>
    <t>Вид работ</t>
  </si>
  <si>
    <t>Место проведения работ</t>
  </si>
  <si>
    <t>Сумма</t>
  </si>
  <si>
    <t>смена трубопровода ф32мм</t>
  </si>
  <si>
    <t>Циолковского,32/2</t>
  </si>
  <si>
    <t>кв.1,4,9,15 ГВС п/п</t>
  </si>
  <si>
    <t>смена трубопровода ф110мм</t>
  </si>
  <si>
    <t>кв.1,4,9,15 ЦК</t>
  </si>
  <si>
    <t>смена трубопровода ф25мм</t>
  </si>
  <si>
    <t>кв.60,63 ГВС п/п</t>
  </si>
  <si>
    <t>ремонт мягкой кровли отдельными местами на жилом доме</t>
  </si>
  <si>
    <t>над подъездом №5</t>
  </si>
  <si>
    <t>ИТОГО</t>
  </si>
  <si>
    <t>февраль 2019г.</t>
  </si>
  <si>
    <t>устройство дворового электроосвещения жилого дома</t>
  </si>
  <si>
    <t>с торца дома 1-й подъезд</t>
  </si>
  <si>
    <t>проверка   технического состояния вентиляционных и дымовых каналов</t>
  </si>
  <si>
    <t>кв.1,3,7,13,16,19,23,26,27,28,30, 35,40,41,44,53</t>
  </si>
  <si>
    <t>кв.10,14,15,20,21,22,24,36,37,38, 39,45,46,47,49,50,51,55,57,60,67, 68, 72,74,75</t>
  </si>
  <si>
    <t>герметизация межпанельных швов</t>
  </si>
  <si>
    <t>кв.47</t>
  </si>
  <si>
    <t>Март 2019г.</t>
  </si>
  <si>
    <t>Установка крана шарового ф 15 мм</t>
  </si>
  <si>
    <t>кв.9,31,66,77,73,70,63,48,71,11,76</t>
  </si>
  <si>
    <t>АПРЕЛЬ 2019 г.</t>
  </si>
  <si>
    <t>ремонт внутридомовой системы ЦО (подготовка к гидравлическому испытанию)</t>
  </si>
  <si>
    <t>гидравлическое испытание внутридомовой системы ЦО</t>
  </si>
  <si>
    <t>май 2019г.</t>
  </si>
  <si>
    <t>Июнь 2019г.</t>
  </si>
  <si>
    <t>ремонт оголовков вентканалов на жилом доме</t>
  </si>
  <si>
    <t>Июль 2019г</t>
  </si>
  <si>
    <t>Август 2019г.</t>
  </si>
  <si>
    <t>сентябрь 2019г.</t>
  </si>
  <si>
    <t>октябрь 2019г.</t>
  </si>
  <si>
    <t>кв.1,3,7,13,15,16,20,22,24,26,27, 37,45,46,50,67</t>
  </si>
  <si>
    <t>кв.5,19,33,35,38,39,41,49,51,54, 57,58,68,73,75,76,77</t>
  </si>
  <si>
    <t>ноябрь 2019г.</t>
  </si>
  <si>
    <t>декабрь 2019г.</t>
  </si>
  <si>
    <t>Работы по аварийному ремонту общего имущества МКД с января по декабрь  2019г.</t>
  </si>
  <si>
    <t>кв.29 ЦК</t>
  </si>
  <si>
    <t>ВСЕГО</t>
  </si>
  <si>
    <t>очистка придомовой территории от снега</t>
  </si>
  <si>
    <t>Циолковского 32/2</t>
  </si>
  <si>
    <t>очистка кровли от снега на жилом доме</t>
  </si>
  <si>
    <t>смена трубопровода ф20мм</t>
  </si>
  <si>
    <t>подвал по кв.47 ЦО п/п</t>
  </si>
  <si>
    <t>смена трубопровода ф50мм</t>
  </si>
  <si>
    <t>кв.60,63 ЦК</t>
  </si>
  <si>
    <t>Т/О УУТЭ</t>
  </si>
  <si>
    <t>ЦО И ГВС</t>
  </si>
  <si>
    <t>ФЕВРАЛЬ 2019Г.</t>
  </si>
  <si>
    <t>обходы и осмотры инженерных коммуникаций</t>
  </si>
  <si>
    <t>смена муфт ф20х1/2 н.р. П/п</t>
  </si>
  <si>
    <t>кв.1,4,9,15 (смена муфт) ГВС дополнительная</t>
  </si>
  <si>
    <t>установка автоматов 2Р 25А</t>
  </si>
  <si>
    <t>кв.78</t>
  </si>
  <si>
    <t>Март 2019</t>
  </si>
  <si>
    <t>апрель 2019г.</t>
  </si>
  <si>
    <t>дезинсекция подвальных помещений</t>
  </si>
  <si>
    <t>проверка электросчетчиков</t>
  </si>
  <si>
    <t>кв.1-78</t>
  </si>
  <si>
    <t>благоустройство придомовой территории (окраска деревьев и бордюров известковым раствором)</t>
  </si>
  <si>
    <t>закрытие отопительного периода</t>
  </si>
  <si>
    <t>слив воды из системы</t>
  </si>
  <si>
    <t>июнь 2019г.</t>
  </si>
  <si>
    <t>покос придомовой территории</t>
  </si>
  <si>
    <t>Ремонт электроосвещения(смена лампы) жилого дома в МОП</t>
  </si>
  <si>
    <t xml:space="preserve">1-й подъезд 5-й этаж </t>
  </si>
  <si>
    <t xml:space="preserve">установка антимагнитных пломб (опломбировка ИПУ) </t>
  </si>
  <si>
    <t>кв.51</t>
  </si>
  <si>
    <t>Июль 2019г.</t>
  </si>
  <si>
    <t>техническое обслуживание УУТЭ</t>
  </si>
  <si>
    <t xml:space="preserve">ремонт электроосвещения (смена ламп светодиодных) </t>
  </si>
  <si>
    <t>1-й подъезд надподъездное освещение</t>
  </si>
  <si>
    <t>Сентябрь 2019г.</t>
  </si>
  <si>
    <t>смена трубопровода ф40мм, кранов ф15мм, патрубков ф40,15 мм</t>
  </si>
  <si>
    <t>ГВС УУТЭ</t>
  </si>
  <si>
    <t>проверка ИПУ электроэнергии</t>
  </si>
  <si>
    <t>ремонт электроосвещения (замена автоматических выключателей)</t>
  </si>
  <si>
    <t>кв.45</t>
  </si>
  <si>
    <t>установка крана шарового ф 15мм</t>
  </si>
  <si>
    <t>кв.33 (ГВС и ХВС)</t>
  </si>
  <si>
    <t>подготовка к запуску системы ЦО в ж/д</t>
  </si>
  <si>
    <t>Планово-профилактический ремонт оборудования</t>
  </si>
  <si>
    <t>ремонт электроосвещения (смена ламп светодиодных)</t>
  </si>
  <si>
    <t>3-й подъезд,3-й этаж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</si>
</sst>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/mm/yy"/>
  </numFmts>
  <fonts count="48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name val="Arial"/>
      <family val="2"/>
    </font>
    <font>
      <b/>
      <i/>
      <sz val="12"/>
      <color indexed="8"/>
      <name val="Arial"/>
      <family val="2"/>
    </font>
    <font>
      <b/>
      <i/>
      <sz val="11"/>
      <color indexed="8"/>
      <name val="Arial"/>
      <family val="2"/>
    </font>
    <font>
      <b/>
      <sz val="11"/>
      <name val="Arial"/>
      <family val="2"/>
    </font>
    <font>
      <b/>
      <sz val="13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wrapText="1"/>
    </xf>
    <xf numFmtId="0" fontId="0" fillId="34" borderId="10" xfId="0" applyFill="1" applyBorder="1" applyAlignment="1">
      <alignment/>
    </xf>
    <xf numFmtId="49" fontId="0" fillId="0" borderId="0" xfId="0" applyNumberFormat="1" applyAlignment="1">
      <alignment/>
    </xf>
    <xf numFmtId="0" fontId="7" fillId="35" borderId="10" xfId="0" applyNumberFormat="1" applyFont="1" applyFill="1" applyBorder="1" applyAlignment="1">
      <alignment horizontal="center" wrapText="1"/>
    </xf>
    <xf numFmtId="0" fontId="8" fillId="35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justify" wrapText="1"/>
    </xf>
    <xf numFmtId="0" fontId="10" fillId="0" borderId="10" xfId="0" applyNumberFormat="1" applyFont="1" applyBorder="1" applyAlignment="1">
      <alignment horizontal="center" wrapText="1"/>
    </xf>
    <xf numFmtId="0" fontId="10" fillId="0" borderId="10" xfId="0" applyNumberFormat="1" applyFont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0" fontId="11" fillId="0" borderId="10" xfId="0" applyNumberFormat="1" applyFont="1" applyBorder="1" applyAlignment="1">
      <alignment horizontal="left" wrapText="1"/>
    </xf>
    <xf numFmtId="0" fontId="11" fillId="0" borderId="10" xfId="0" applyNumberFormat="1" applyFont="1" applyBorder="1" applyAlignment="1">
      <alignment horizontal="center" wrapText="1"/>
    </xf>
    <xf numFmtId="0" fontId="12" fillId="35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12" fillId="36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justify"/>
    </xf>
    <xf numFmtId="0" fontId="11" fillId="0" borderId="10" xfId="0" applyFont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2" fillId="35" borderId="0" xfId="0" applyFont="1" applyFill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8" fillId="35" borderId="10" xfId="0" applyNumberFormat="1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9" fontId="2" fillId="0" borderId="0" xfId="0" applyNumberFormat="1" applyFont="1" applyAlignment="1">
      <alignment wrapText="1"/>
    </xf>
    <xf numFmtId="0" fontId="10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2" fillId="0" borderId="0" xfId="0" applyFont="1" applyFill="1" applyAlignment="1">
      <alignment wrapText="1"/>
    </xf>
    <xf numFmtId="0" fontId="3" fillId="35" borderId="0" xfId="0" applyFont="1" applyFill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/>
    </xf>
    <xf numFmtId="49" fontId="6" fillId="37" borderId="10" xfId="0" applyNumberFormat="1" applyFont="1" applyFill="1" applyBorder="1" applyAlignment="1">
      <alignment horizontal="center"/>
    </xf>
    <xf numFmtId="0" fontId="6" fillId="37" borderId="10" xfId="0" applyNumberFormat="1" applyFont="1" applyFill="1" applyBorder="1" applyAlignment="1">
      <alignment horizontal="center"/>
    </xf>
    <xf numFmtId="164" fontId="6" fillId="37" borderId="10" xfId="0" applyNumberFormat="1" applyFont="1" applyFill="1" applyBorder="1" applyAlignment="1">
      <alignment horizontal="center"/>
    </xf>
    <xf numFmtId="0" fontId="13" fillId="37" borderId="10" xfId="0" applyNumberFormat="1" applyFont="1" applyFill="1" applyBorder="1" applyAlignment="1">
      <alignment horizontal="center" wrapText="1"/>
    </xf>
    <xf numFmtId="49" fontId="13" fillId="37" borderId="10" xfId="0" applyNumberFormat="1" applyFont="1" applyFill="1" applyBorder="1" applyAlignment="1">
      <alignment horizontal="center" wrapText="1"/>
    </xf>
    <xf numFmtId="0" fontId="6" fillId="37" borderId="10" xfId="0" applyNumberFormat="1" applyFont="1" applyFill="1" applyBorder="1" applyAlignment="1">
      <alignment horizontal="center" wrapText="1"/>
    </xf>
    <xf numFmtId="49" fontId="6" fillId="37" borderId="10" xfId="0" applyNumberFormat="1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"/>
  <sheetViews>
    <sheetView tabSelected="1" zoomScale="75" zoomScaleNormal="75" zoomScalePageLayoutView="0" workbookViewId="0" topLeftCell="A5">
      <selection activeCell="E6" sqref="E6:K6"/>
    </sheetView>
  </sheetViews>
  <sheetFormatPr defaultColWidth="11.57421875" defaultRowHeight="12.75"/>
  <cols>
    <col min="1" max="1" width="4.421875" style="0" customWidth="1"/>
    <col min="2" max="2" width="24.8515625" style="0" customWidth="1"/>
    <col min="3" max="3" width="7.140625" style="0" customWidth="1"/>
    <col min="4" max="4" width="35.00390625" style="0" customWidth="1"/>
    <col min="5" max="5" width="17.28125" style="0" customWidth="1"/>
    <col min="6" max="6" width="18.140625" style="0" customWidth="1"/>
    <col min="7" max="7" width="24.140625" style="0" customWidth="1"/>
    <col min="8" max="8" width="18.8515625" style="0" customWidth="1"/>
    <col min="9" max="9" width="24.421875" style="0" customWidth="1"/>
    <col min="10" max="10" width="19.00390625" style="0" customWidth="1"/>
    <col min="11" max="11" width="19.421875" style="0" customWidth="1"/>
    <col min="12" max="12" width="17.8515625" style="0" customWidth="1"/>
  </cols>
  <sheetData>
    <row r="1" spans="1:12" ht="23.2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5.75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3"/>
    </row>
    <row r="3" spans="1:12" ht="30.75" customHeight="1">
      <c r="A3" s="41" t="s">
        <v>1</v>
      </c>
      <c r="B3" s="42" t="s">
        <v>2</v>
      </c>
      <c r="C3" s="42"/>
      <c r="D3" s="43" t="s">
        <v>3</v>
      </c>
      <c r="E3" s="44" t="s">
        <v>4</v>
      </c>
      <c r="F3" s="44" t="s">
        <v>5</v>
      </c>
      <c r="G3" s="43" t="s">
        <v>6</v>
      </c>
      <c r="H3" s="43" t="s">
        <v>7</v>
      </c>
      <c r="I3" s="43" t="s">
        <v>8</v>
      </c>
      <c r="J3" s="44" t="s">
        <v>9</v>
      </c>
      <c r="K3" s="44" t="s">
        <v>10</v>
      </c>
      <c r="L3" s="44" t="s">
        <v>11</v>
      </c>
    </row>
    <row r="4" spans="1:12" ht="29.25" customHeight="1">
      <c r="A4" s="41"/>
      <c r="B4" s="4" t="s">
        <v>12</v>
      </c>
      <c r="C4" s="4" t="s">
        <v>13</v>
      </c>
      <c r="D4" s="43"/>
      <c r="E4" s="43"/>
      <c r="F4" s="44"/>
      <c r="G4" s="43"/>
      <c r="H4" s="43"/>
      <c r="I4" s="43"/>
      <c r="J4" s="43"/>
      <c r="K4" s="43"/>
      <c r="L4" s="44"/>
    </row>
    <row r="5" spans="1:12" ht="15.75">
      <c r="A5" s="5">
        <v>24</v>
      </c>
      <c r="B5" s="6" t="s">
        <v>14</v>
      </c>
      <c r="C5" s="6" t="s">
        <v>15</v>
      </c>
      <c r="D5" s="5"/>
      <c r="E5" s="5"/>
      <c r="F5" s="5"/>
      <c r="G5" s="5"/>
      <c r="H5" s="5"/>
      <c r="I5" s="5"/>
      <c r="J5" s="5"/>
      <c r="K5" s="5"/>
      <c r="L5" s="7" t="s">
        <v>16</v>
      </c>
    </row>
    <row r="6" spans="1:12" ht="15.75" customHeight="1">
      <c r="A6" s="5"/>
      <c r="B6" s="45" t="s">
        <v>17</v>
      </c>
      <c r="C6" s="45"/>
      <c r="D6" s="45"/>
      <c r="E6">
        <v>258831.18</v>
      </c>
      <c r="F6">
        <v>-799186.42</v>
      </c>
      <c r="G6">
        <v>870035.13</v>
      </c>
      <c r="H6">
        <v>914239.13</v>
      </c>
      <c r="I6">
        <v>870874.48</v>
      </c>
      <c r="J6">
        <v>-755821.77</v>
      </c>
      <c r="K6">
        <v>214627.18</v>
      </c>
      <c r="L6" s="10"/>
    </row>
  </sheetData>
  <sheetProtection selectLockedCells="1" selectUnlockedCells="1"/>
  <mergeCells count="13">
    <mergeCell ref="K3:K4"/>
    <mergeCell ref="L3:L4"/>
    <mergeCell ref="B6:D6"/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</mergeCells>
  <printOptions/>
  <pageMargins left="0.25" right="0.25" top="0.75" bottom="0.3" header="0.3" footer="0.5118055555555555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E100"/>
  <sheetViews>
    <sheetView zoomScale="75" zoomScaleNormal="75" zoomScalePageLayoutView="0" workbookViewId="0" topLeftCell="A71">
      <selection activeCell="E94" sqref="E94"/>
    </sheetView>
  </sheetViews>
  <sheetFormatPr defaultColWidth="11.57421875" defaultRowHeight="12.75"/>
  <cols>
    <col min="1" max="1" width="10.00390625" style="0" customWidth="1"/>
    <col min="2" max="2" width="40.421875" style="0" customWidth="1"/>
    <col min="3" max="3" width="25.140625" style="0" customWidth="1"/>
    <col min="4" max="4" width="33.421875" style="0" customWidth="1"/>
    <col min="5" max="5" width="19.8515625" style="0" customWidth="1"/>
  </cols>
  <sheetData>
    <row r="2" spans="1:5" s="11" customFormat="1" ht="18" customHeight="1">
      <c r="A2" s="46" t="s">
        <v>18</v>
      </c>
      <c r="B2" s="46"/>
      <c r="C2" s="46"/>
      <c r="D2" s="46"/>
      <c r="E2" s="46"/>
    </row>
    <row r="3" spans="1:5" ht="15.75">
      <c r="A3" s="12" t="s">
        <v>1</v>
      </c>
      <c r="B3" s="13" t="s">
        <v>19</v>
      </c>
      <c r="C3" s="13" t="s">
        <v>2</v>
      </c>
      <c r="D3" s="13" t="s">
        <v>20</v>
      </c>
      <c r="E3" s="13" t="s">
        <v>21</v>
      </c>
    </row>
    <row r="4" spans="1:5" ht="22.5" customHeight="1">
      <c r="A4" s="14">
        <v>1</v>
      </c>
      <c r="B4" s="15" t="s">
        <v>22</v>
      </c>
      <c r="C4" s="16" t="s">
        <v>23</v>
      </c>
      <c r="D4" s="16" t="s">
        <v>24</v>
      </c>
      <c r="E4" s="16">
        <f>10207.84</f>
        <v>10207.84</v>
      </c>
    </row>
    <row r="5" spans="1:5" ht="15">
      <c r="A5" s="14">
        <v>2</v>
      </c>
      <c r="B5" s="17" t="s">
        <v>25</v>
      </c>
      <c r="C5" s="18" t="s">
        <v>23</v>
      </c>
      <c r="D5" s="16" t="s">
        <v>26</v>
      </c>
      <c r="E5" s="16">
        <f>4224.43</f>
        <v>4224.43</v>
      </c>
    </row>
    <row r="6" spans="1:5" ht="14.25">
      <c r="A6" s="14">
        <v>3</v>
      </c>
      <c r="B6" s="19" t="s">
        <v>27</v>
      </c>
      <c r="C6" s="20" t="s">
        <v>23</v>
      </c>
      <c r="D6" s="20" t="s">
        <v>28</v>
      </c>
      <c r="E6" s="20">
        <f>3772.5</f>
        <v>3772.5</v>
      </c>
    </row>
    <row r="7" spans="1:5" ht="42.75">
      <c r="A7" s="14">
        <v>4</v>
      </c>
      <c r="B7" s="19" t="s">
        <v>29</v>
      </c>
      <c r="C7" s="20" t="s">
        <v>23</v>
      </c>
      <c r="D7" s="20" t="s">
        <v>30</v>
      </c>
      <c r="E7" s="20">
        <f>102637.79</f>
        <v>102637.79</v>
      </c>
    </row>
    <row r="8" spans="1:5" ht="15">
      <c r="A8" s="21"/>
      <c r="B8" s="21" t="s">
        <v>31</v>
      </c>
      <c r="C8" s="21"/>
      <c r="D8" s="21"/>
      <c r="E8" s="21">
        <f>E4+E5+E6+E7</f>
        <v>120842.56</v>
      </c>
    </row>
    <row r="9" spans="1:5" ht="12.75">
      <c r="A9" s="8"/>
      <c r="B9" s="8"/>
      <c r="C9" s="8"/>
      <c r="D9" s="8"/>
      <c r="E9" s="8"/>
    </row>
    <row r="10" spans="1:5" ht="18" customHeight="1">
      <c r="A10" s="47" t="s">
        <v>32</v>
      </c>
      <c r="B10" s="47"/>
      <c r="C10" s="47"/>
      <c r="D10" s="47"/>
      <c r="E10" s="47"/>
    </row>
    <row r="11" spans="1:5" ht="15.75">
      <c r="A11" s="12" t="s">
        <v>1</v>
      </c>
      <c r="B11" s="13" t="s">
        <v>19</v>
      </c>
      <c r="C11" s="13" t="s">
        <v>2</v>
      </c>
      <c r="D11" s="13" t="s">
        <v>20</v>
      </c>
      <c r="E11" s="13" t="s">
        <v>21</v>
      </c>
    </row>
    <row r="12" spans="1:5" ht="28.5">
      <c r="A12" s="14">
        <v>1</v>
      </c>
      <c r="B12" s="22" t="s">
        <v>33</v>
      </c>
      <c r="C12" s="14" t="s">
        <v>23</v>
      </c>
      <c r="D12" s="22" t="s">
        <v>34</v>
      </c>
      <c r="E12" s="14">
        <f>4997.38</f>
        <v>4997.38</v>
      </c>
    </row>
    <row r="13" spans="1:5" ht="42.75">
      <c r="A13" s="14">
        <v>2</v>
      </c>
      <c r="B13" s="20" t="s">
        <v>35</v>
      </c>
      <c r="C13" s="20" t="s">
        <v>23</v>
      </c>
      <c r="D13" s="20" t="s">
        <v>36</v>
      </c>
      <c r="E13" s="20">
        <f>4534.4</f>
        <v>4534.4</v>
      </c>
    </row>
    <row r="14" spans="1:5" ht="57">
      <c r="A14" s="14">
        <v>3</v>
      </c>
      <c r="B14" s="20" t="s">
        <v>35</v>
      </c>
      <c r="C14" s="20" t="s">
        <v>23</v>
      </c>
      <c r="D14" s="20" t="s">
        <v>37</v>
      </c>
      <c r="E14" s="20">
        <f>6338.8</f>
        <v>6338.8</v>
      </c>
    </row>
    <row r="15" spans="1:5" ht="19.5" customHeight="1">
      <c r="A15" s="14">
        <v>4</v>
      </c>
      <c r="B15" s="14" t="s">
        <v>38</v>
      </c>
      <c r="C15" s="20" t="s">
        <v>23</v>
      </c>
      <c r="D15" s="14" t="s">
        <v>39</v>
      </c>
      <c r="E15" s="14">
        <f>14548.88</f>
        <v>14548.88</v>
      </c>
    </row>
    <row r="16" spans="1:5" ht="15">
      <c r="A16" s="21"/>
      <c r="B16" s="21" t="s">
        <v>31</v>
      </c>
      <c r="C16" s="21"/>
      <c r="D16" s="21"/>
      <c r="E16" s="21">
        <f>E13+E14+E15+E12</f>
        <v>30419.460000000003</v>
      </c>
    </row>
    <row r="17" spans="1:5" ht="15">
      <c r="A17" s="23"/>
      <c r="B17" s="23"/>
      <c r="C17" s="23"/>
      <c r="D17" s="23"/>
      <c r="E17" s="23"/>
    </row>
    <row r="18" spans="1:5" ht="18">
      <c r="A18" s="48" t="s">
        <v>40</v>
      </c>
      <c r="B18" s="48"/>
      <c r="C18" s="48"/>
      <c r="D18" s="48"/>
      <c r="E18" s="48"/>
    </row>
    <row r="19" spans="1:5" ht="15.75">
      <c r="A19" s="12" t="s">
        <v>1</v>
      </c>
      <c r="B19" s="13" t="s">
        <v>19</v>
      </c>
      <c r="C19" s="13" t="s">
        <v>2</v>
      </c>
      <c r="D19" s="13" t="s">
        <v>20</v>
      </c>
      <c r="E19" s="13" t="s">
        <v>21</v>
      </c>
    </row>
    <row r="20" spans="1:5" ht="20.25" customHeight="1">
      <c r="A20" s="14">
        <v>1</v>
      </c>
      <c r="B20" s="22" t="s">
        <v>41</v>
      </c>
      <c r="C20" s="18" t="s">
        <v>23</v>
      </c>
      <c r="D20" s="22" t="s">
        <v>42</v>
      </c>
      <c r="E20" s="18">
        <f>4851.6</f>
        <v>4851.6</v>
      </c>
    </row>
    <row r="21" spans="1:5" ht="28.5">
      <c r="A21" s="14">
        <v>2</v>
      </c>
      <c r="B21" s="20" t="s">
        <v>41</v>
      </c>
      <c r="C21" s="20" t="s">
        <v>23</v>
      </c>
      <c r="D21" s="20"/>
      <c r="E21" s="20">
        <f>850.6</f>
        <v>850.6</v>
      </c>
    </row>
    <row r="22" spans="1:5" ht="14.25">
      <c r="A22" s="14">
        <v>3</v>
      </c>
      <c r="B22" s="20"/>
      <c r="C22" s="20"/>
      <c r="D22" s="20"/>
      <c r="E22" s="20"/>
    </row>
    <row r="23" spans="1:5" ht="14.25">
      <c r="A23" s="14">
        <v>4</v>
      </c>
      <c r="B23" s="14"/>
      <c r="C23" s="20"/>
      <c r="D23" s="14"/>
      <c r="E23" s="14"/>
    </row>
    <row r="24" spans="1:5" ht="15">
      <c r="A24" s="21"/>
      <c r="B24" s="21" t="s">
        <v>31</v>
      </c>
      <c r="C24" s="21"/>
      <c r="D24" s="21"/>
      <c r="E24" s="21">
        <f>E21+E22+E23+E20</f>
        <v>5702.200000000001</v>
      </c>
    </row>
    <row r="25" spans="1:5" ht="15">
      <c r="A25" s="23"/>
      <c r="B25" s="23"/>
      <c r="C25" s="23"/>
      <c r="D25" s="23"/>
      <c r="E25" s="23"/>
    </row>
    <row r="26" spans="1:5" ht="18">
      <c r="A26" s="47" t="s">
        <v>43</v>
      </c>
      <c r="B26" s="47"/>
      <c r="C26" s="47"/>
      <c r="D26" s="47"/>
      <c r="E26" s="47"/>
    </row>
    <row r="27" spans="1:5" ht="15.75">
      <c r="A27" s="12" t="s">
        <v>1</v>
      </c>
      <c r="B27" s="13" t="s">
        <v>19</v>
      </c>
      <c r="C27" s="13" t="s">
        <v>2</v>
      </c>
      <c r="D27" s="13" t="s">
        <v>20</v>
      </c>
      <c r="E27" s="13" t="s">
        <v>21</v>
      </c>
    </row>
    <row r="28" spans="1:5" ht="40.5" customHeight="1">
      <c r="A28" s="14">
        <v>1</v>
      </c>
      <c r="B28" s="20" t="s">
        <v>44</v>
      </c>
      <c r="C28" s="16" t="s">
        <v>23</v>
      </c>
      <c r="D28" s="16"/>
      <c r="E28" s="16">
        <v>11876.92</v>
      </c>
    </row>
    <row r="29" spans="1:5" ht="28.5">
      <c r="A29" s="14">
        <v>2</v>
      </c>
      <c r="B29" s="20" t="s">
        <v>45</v>
      </c>
      <c r="C29" s="16" t="s">
        <v>23</v>
      </c>
      <c r="D29" s="16"/>
      <c r="E29" s="16">
        <v>18146.02</v>
      </c>
    </row>
    <row r="30" spans="1:5" ht="15">
      <c r="A30" s="14">
        <v>3</v>
      </c>
      <c r="B30" s="16"/>
      <c r="C30" s="16"/>
      <c r="D30" s="16"/>
      <c r="E30" s="16"/>
    </row>
    <row r="31" spans="1:5" ht="15">
      <c r="A31" s="14">
        <v>4</v>
      </c>
      <c r="B31" s="24"/>
      <c r="C31" s="16"/>
      <c r="D31" s="24"/>
      <c r="E31" s="24"/>
    </row>
    <row r="32" spans="1:5" ht="15">
      <c r="A32" s="21"/>
      <c r="B32" s="21" t="s">
        <v>31</v>
      </c>
      <c r="C32" s="21"/>
      <c r="D32" s="21"/>
      <c r="E32" s="21">
        <f>E29+E30+E31+E28</f>
        <v>30022.940000000002</v>
      </c>
    </row>
    <row r="33" spans="1:5" ht="15">
      <c r="A33" s="23"/>
      <c r="B33" s="23"/>
      <c r="C33" s="23"/>
      <c r="D33" s="23"/>
      <c r="E33" s="23"/>
    </row>
    <row r="34" spans="1:5" ht="18" customHeight="1">
      <c r="A34" s="47" t="s">
        <v>46</v>
      </c>
      <c r="B34" s="47"/>
      <c r="C34" s="47"/>
      <c r="D34" s="47"/>
      <c r="E34" s="47"/>
    </row>
    <row r="35" spans="1:5" ht="15.75">
      <c r="A35" s="12" t="s">
        <v>1</v>
      </c>
      <c r="B35" s="13" t="s">
        <v>19</v>
      </c>
      <c r="C35" s="13" t="s">
        <v>2</v>
      </c>
      <c r="D35" s="13" t="s">
        <v>20</v>
      </c>
      <c r="E35" s="13" t="s">
        <v>21</v>
      </c>
    </row>
    <row r="36" spans="1:5" ht="14.25">
      <c r="A36" s="14">
        <v>1</v>
      </c>
      <c r="B36" s="25"/>
      <c r="C36" s="14"/>
      <c r="D36" s="14"/>
      <c r="E36" s="14"/>
    </row>
    <row r="37" spans="1:5" ht="14.25">
      <c r="A37" s="14">
        <v>2</v>
      </c>
      <c r="B37" s="20"/>
      <c r="C37" s="20"/>
      <c r="D37" s="20"/>
      <c r="E37" s="20"/>
    </row>
    <row r="38" spans="1:5" ht="13.5" customHeight="1">
      <c r="A38" s="14">
        <v>3</v>
      </c>
      <c r="B38" s="18"/>
      <c r="C38" s="18"/>
      <c r="D38" s="16"/>
      <c r="E38" s="16"/>
    </row>
    <row r="39" spans="1:5" ht="15">
      <c r="A39" s="14"/>
      <c r="B39" s="18"/>
      <c r="C39" s="18"/>
      <c r="D39" s="16"/>
      <c r="E39" s="16"/>
    </row>
    <row r="40" spans="1:5" ht="14.25">
      <c r="A40" s="14">
        <v>4</v>
      </c>
      <c r="B40" s="14"/>
      <c r="C40" s="14"/>
      <c r="D40" s="14"/>
      <c r="E40" s="14"/>
    </row>
    <row r="41" spans="1:5" ht="15">
      <c r="A41" s="21"/>
      <c r="B41" s="21" t="s">
        <v>31</v>
      </c>
      <c r="C41" s="21"/>
      <c r="D41" s="21"/>
      <c r="E41" s="21">
        <f>E37+E38+E36+E40+E39</f>
        <v>0</v>
      </c>
    </row>
    <row r="42" spans="1:5" ht="12.75">
      <c r="A42" s="8"/>
      <c r="B42" s="8"/>
      <c r="C42" s="8"/>
      <c r="D42" s="8"/>
      <c r="E42" s="8"/>
    </row>
    <row r="43" spans="1:5" ht="19.5" customHeight="1">
      <c r="A43" s="47" t="s">
        <v>47</v>
      </c>
      <c r="B43" s="47"/>
      <c r="C43" s="47"/>
      <c r="D43" s="47"/>
      <c r="E43" s="47"/>
    </row>
    <row r="44" spans="1:5" ht="15.75">
      <c r="A44" s="12" t="s">
        <v>1</v>
      </c>
      <c r="B44" s="13" t="s">
        <v>19</v>
      </c>
      <c r="C44" s="13" t="s">
        <v>2</v>
      </c>
      <c r="D44" s="13" t="s">
        <v>20</v>
      </c>
      <c r="E44" s="13" t="s">
        <v>21</v>
      </c>
    </row>
    <row r="45" spans="1:5" ht="28.5">
      <c r="A45" s="14">
        <v>1</v>
      </c>
      <c r="B45" s="20" t="s">
        <v>48</v>
      </c>
      <c r="C45" s="14" t="s">
        <v>23</v>
      </c>
      <c r="D45" s="20"/>
      <c r="E45" s="20">
        <v>10834.07</v>
      </c>
    </row>
    <row r="46" spans="1:5" ht="15">
      <c r="A46" s="14">
        <v>2</v>
      </c>
      <c r="B46" s="18"/>
      <c r="C46" s="18"/>
      <c r="D46" s="16"/>
      <c r="E46" s="16"/>
    </row>
    <row r="47" spans="1:5" ht="15">
      <c r="A47" s="14">
        <v>3</v>
      </c>
      <c r="B47" s="16"/>
      <c r="C47" s="16"/>
      <c r="D47" s="16"/>
      <c r="E47" s="16"/>
    </row>
    <row r="48" spans="1:5" ht="15">
      <c r="A48" s="21"/>
      <c r="B48" s="21" t="s">
        <v>31</v>
      </c>
      <c r="C48" s="21"/>
      <c r="D48" s="21"/>
      <c r="E48" s="21">
        <f>E46+E45+E47</f>
        <v>10834.07</v>
      </c>
    </row>
    <row r="49" spans="1:5" ht="12.75">
      <c r="A49" s="8"/>
      <c r="B49" s="8"/>
      <c r="C49" s="8"/>
      <c r="D49" s="8"/>
      <c r="E49" s="8"/>
    </row>
    <row r="50" spans="1:5" ht="18">
      <c r="A50" s="46" t="s">
        <v>49</v>
      </c>
      <c r="B50" s="46"/>
      <c r="C50" s="46"/>
      <c r="D50" s="46"/>
      <c r="E50" s="46"/>
    </row>
    <row r="51" spans="1:5" ht="15.75">
      <c r="A51" s="12" t="s">
        <v>1</v>
      </c>
      <c r="B51" s="13" t="s">
        <v>19</v>
      </c>
      <c r="C51" s="13" t="s">
        <v>2</v>
      </c>
      <c r="D51" s="13" t="s">
        <v>20</v>
      </c>
      <c r="E51" s="13" t="s">
        <v>21</v>
      </c>
    </row>
    <row r="52" spans="1:5" ht="15">
      <c r="A52" s="14">
        <v>1</v>
      </c>
      <c r="B52" s="26"/>
      <c r="C52" s="16" t="s">
        <v>23</v>
      </c>
      <c r="D52" s="18"/>
      <c r="E52" s="18"/>
    </row>
    <row r="53" spans="1:5" ht="15">
      <c r="A53" s="14">
        <v>2</v>
      </c>
      <c r="B53" s="16"/>
      <c r="C53" s="16"/>
      <c r="D53" s="16"/>
      <c r="E53" s="16"/>
    </row>
    <row r="54" spans="1:5" ht="15">
      <c r="A54" s="21"/>
      <c r="B54" s="21" t="s">
        <v>31</v>
      </c>
      <c r="C54" s="21"/>
      <c r="D54" s="21"/>
      <c r="E54" s="21">
        <f>E52+E53</f>
        <v>0</v>
      </c>
    </row>
    <row r="55" spans="1:5" ht="12.75">
      <c r="A55" s="8"/>
      <c r="B55" s="8"/>
      <c r="C55" s="8"/>
      <c r="D55" s="8"/>
      <c r="E55" s="8"/>
    </row>
    <row r="56" spans="1:5" ht="18">
      <c r="A56" s="47" t="s">
        <v>50</v>
      </c>
      <c r="B56" s="47"/>
      <c r="C56" s="47"/>
      <c r="D56" s="47"/>
      <c r="E56" s="47"/>
    </row>
    <row r="57" spans="1:5" ht="15.75">
      <c r="A57" s="12" t="s">
        <v>1</v>
      </c>
      <c r="B57" s="13" t="s">
        <v>19</v>
      </c>
      <c r="C57" s="13" t="s">
        <v>2</v>
      </c>
      <c r="D57" s="13" t="s">
        <v>20</v>
      </c>
      <c r="E57" s="13" t="s">
        <v>21</v>
      </c>
    </row>
    <row r="58" spans="1:5" ht="20.25" customHeight="1">
      <c r="A58" s="14">
        <v>1</v>
      </c>
      <c r="B58" s="20"/>
      <c r="C58" s="20"/>
      <c r="D58" s="14"/>
      <c r="E58" s="14"/>
    </row>
    <row r="59" spans="1:5" ht="14.25">
      <c r="A59" s="14">
        <v>2</v>
      </c>
      <c r="B59" s="25"/>
      <c r="C59" s="20"/>
      <c r="D59" s="14"/>
      <c r="E59" s="14"/>
    </row>
    <row r="60" spans="1:5" ht="14.25">
      <c r="A60" s="14"/>
      <c r="B60" s="25"/>
      <c r="C60" s="20"/>
      <c r="D60" s="14"/>
      <c r="E60" s="14"/>
    </row>
    <row r="61" spans="1:5" ht="15">
      <c r="A61" s="21"/>
      <c r="B61" s="21"/>
      <c r="C61" s="21"/>
      <c r="D61" s="21"/>
      <c r="E61" s="21">
        <f>E58+E59+E60</f>
        <v>0</v>
      </c>
    </row>
    <row r="62" spans="1:5" ht="12.75">
      <c r="A62" s="8"/>
      <c r="B62" s="8"/>
      <c r="C62" s="8"/>
      <c r="D62" s="8"/>
      <c r="E62" s="8"/>
    </row>
    <row r="63" spans="1:5" ht="18">
      <c r="A63" s="47" t="s">
        <v>51</v>
      </c>
      <c r="B63" s="47"/>
      <c r="C63" s="47"/>
      <c r="D63" s="47"/>
      <c r="E63" s="47"/>
    </row>
    <row r="64" spans="1:5" ht="15.75">
      <c r="A64" s="12" t="s">
        <v>1</v>
      </c>
      <c r="B64" s="13" t="s">
        <v>19</v>
      </c>
      <c r="C64" s="13" t="s">
        <v>2</v>
      </c>
      <c r="D64" s="13" t="s">
        <v>20</v>
      </c>
      <c r="E64" s="13" t="s">
        <v>21</v>
      </c>
    </row>
    <row r="65" spans="1:5" ht="14.25">
      <c r="A65" s="14">
        <v>1</v>
      </c>
      <c r="B65" s="20"/>
      <c r="C65" s="20"/>
      <c r="D65" s="14"/>
      <c r="E65" s="14"/>
    </row>
    <row r="66" spans="1:5" ht="19.5" customHeight="1">
      <c r="A66" s="14">
        <v>2</v>
      </c>
      <c r="B66" s="20"/>
      <c r="C66" s="20"/>
      <c r="D66" s="20"/>
      <c r="E66" s="20"/>
    </row>
    <row r="67" spans="1:5" ht="14.25">
      <c r="A67" s="14">
        <v>3</v>
      </c>
      <c r="B67" s="20"/>
      <c r="C67" s="20"/>
      <c r="D67" s="20"/>
      <c r="E67" s="20"/>
    </row>
    <row r="68" spans="1:5" ht="14.25">
      <c r="A68" s="14">
        <v>4</v>
      </c>
      <c r="B68" s="20"/>
      <c r="C68" s="20"/>
      <c r="D68" s="20"/>
      <c r="E68" s="20"/>
    </row>
    <row r="69" spans="1:5" ht="14.25">
      <c r="A69" s="14">
        <v>5</v>
      </c>
      <c r="B69" s="14"/>
      <c r="C69" s="20"/>
      <c r="D69" s="14"/>
      <c r="E69" s="14"/>
    </row>
    <row r="70" spans="1:5" ht="15">
      <c r="A70" s="21"/>
      <c r="B70" s="21" t="s">
        <v>31</v>
      </c>
      <c r="C70" s="21"/>
      <c r="D70" s="21"/>
      <c r="E70" s="21">
        <f>E65+E66+E67+E68+E69</f>
        <v>0</v>
      </c>
    </row>
    <row r="71" spans="1:5" s="28" customFormat="1" ht="15">
      <c r="A71" s="27"/>
      <c r="B71" s="27"/>
      <c r="C71" s="27"/>
      <c r="D71" s="27"/>
      <c r="E71" s="27"/>
    </row>
    <row r="72" spans="1:5" s="28" customFormat="1" ht="18">
      <c r="A72" s="47" t="s">
        <v>52</v>
      </c>
      <c r="B72" s="47"/>
      <c r="C72" s="47"/>
      <c r="D72" s="47"/>
      <c r="E72" s="47"/>
    </row>
    <row r="73" spans="1:5" s="28" customFormat="1" ht="15.75">
      <c r="A73" s="12" t="s">
        <v>1</v>
      </c>
      <c r="B73" s="13" t="s">
        <v>19</v>
      </c>
      <c r="C73" s="13" t="s">
        <v>2</v>
      </c>
      <c r="D73" s="13" t="s">
        <v>20</v>
      </c>
      <c r="E73" s="13" t="s">
        <v>21</v>
      </c>
    </row>
    <row r="74" spans="1:5" s="28" customFormat="1" ht="42.75">
      <c r="A74" s="14">
        <v>1</v>
      </c>
      <c r="B74" s="20" t="s">
        <v>35</v>
      </c>
      <c r="C74" s="20" t="s">
        <v>23</v>
      </c>
      <c r="D74" s="22" t="s">
        <v>53</v>
      </c>
      <c r="E74" s="14">
        <v>5220.8</v>
      </c>
    </row>
    <row r="75" spans="1:5" s="28" customFormat="1" ht="42.75">
      <c r="A75" s="14">
        <v>2</v>
      </c>
      <c r="B75" s="20" t="s">
        <v>35</v>
      </c>
      <c r="C75" s="20" t="s">
        <v>23</v>
      </c>
      <c r="D75" s="20" t="s">
        <v>54</v>
      </c>
      <c r="E75" s="20">
        <v>4628</v>
      </c>
    </row>
    <row r="76" spans="1:5" s="28" customFormat="1" ht="14.25">
      <c r="A76" s="14">
        <v>3</v>
      </c>
      <c r="B76" s="26"/>
      <c r="C76" s="20" t="s">
        <v>23</v>
      </c>
      <c r="D76" s="20"/>
      <c r="E76" s="20"/>
    </row>
    <row r="77" spans="1:5" s="28" customFormat="1" ht="14.25">
      <c r="A77" s="14">
        <v>4</v>
      </c>
      <c r="B77" s="20"/>
      <c r="C77" s="20"/>
      <c r="D77" s="20"/>
      <c r="E77" s="20"/>
    </row>
    <row r="78" spans="1:5" s="28" customFormat="1" ht="14.25">
      <c r="A78" s="14">
        <v>5</v>
      </c>
      <c r="B78" s="14"/>
      <c r="C78" s="20"/>
      <c r="D78" s="14"/>
      <c r="E78" s="14"/>
    </row>
    <row r="79" spans="1:5" s="28" customFormat="1" ht="15">
      <c r="A79" s="21"/>
      <c r="B79" s="21" t="s">
        <v>31</v>
      </c>
      <c r="C79" s="21"/>
      <c r="D79" s="21"/>
      <c r="E79" s="21">
        <f>E74+E75+E76+E77+E78</f>
        <v>9848.8</v>
      </c>
    </row>
    <row r="80" spans="1:5" s="28" customFormat="1" ht="15">
      <c r="A80" s="27"/>
      <c r="B80" s="27"/>
      <c r="C80" s="27"/>
      <c r="D80" s="27"/>
      <c r="E80" s="27"/>
    </row>
    <row r="81" spans="1:5" s="28" customFormat="1" ht="18">
      <c r="A81" s="47" t="s">
        <v>55</v>
      </c>
      <c r="B81" s="47"/>
      <c r="C81" s="47"/>
      <c r="D81" s="47"/>
      <c r="E81" s="47"/>
    </row>
    <row r="82" spans="1:5" s="28" customFormat="1" ht="15.75">
      <c r="A82" s="12" t="s">
        <v>1</v>
      </c>
      <c r="B82" s="13" t="s">
        <v>19</v>
      </c>
      <c r="C82" s="13" t="s">
        <v>2</v>
      </c>
      <c r="D82" s="13" t="s">
        <v>20</v>
      </c>
      <c r="E82" s="13" t="s">
        <v>21</v>
      </c>
    </row>
    <row r="83" spans="1:5" s="28" customFormat="1" ht="14.25">
      <c r="A83" s="14">
        <v>1</v>
      </c>
      <c r="B83" s="20"/>
      <c r="C83" s="20"/>
      <c r="D83" s="14"/>
      <c r="E83" s="14"/>
    </row>
    <row r="84" spans="1:5" s="28" customFormat="1" ht="14.25">
      <c r="A84" s="14">
        <v>2</v>
      </c>
      <c r="B84" s="20"/>
      <c r="C84" s="20"/>
      <c r="D84" s="20"/>
      <c r="E84" s="20"/>
    </row>
    <row r="85" spans="1:5" s="28" customFormat="1" ht="14.25">
      <c r="A85" s="14">
        <v>3</v>
      </c>
      <c r="B85" s="20"/>
      <c r="C85" s="20"/>
      <c r="D85" s="20"/>
      <c r="E85" s="20"/>
    </row>
    <row r="86" spans="1:5" s="28" customFormat="1" ht="14.25">
      <c r="A86" s="14">
        <v>4</v>
      </c>
      <c r="B86" s="20"/>
      <c r="C86" s="20"/>
      <c r="D86" s="20"/>
      <c r="E86" s="20"/>
    </row>
    <row r="87" spans="1:5" s="28" customFormat="1" ht="14.25">
      <c r="A87" s="14">
        <v>5</v>
      </c>
      <c r="B87" s="14"/>
      <c r="C87" s="20"/>
      <c r="D87" s="14"/>
      <c r="E87" s="14"/>
    </row>
    <row r="88" spans="1:5" s="28" customFormat="1" ht="15">
      <c r="A88" s="21"/>
      <c r="B88" s="21" t="s">
        <v>31</v>
      </c>
      <c r="C88" s="21"/>
      <c r="D88" s="21"/>
      <c r="E88" s="21">
        <f>E83+E84+E85+E86+E87</f>
        <v>0</v>
      </c>
    </row>
    <row r="89" spans="1:5" s="28" customFormat="1" ht="15">
      <c r="A89" s="27"/>
      <c r="B89" s="27"/>
      <c r="C89" s="27"/>
      <c r="D89" s="27"/>
      <c r="E89" s="27"/>
    </row>
    <row r="90" spans="1:5" s="28" customFormat="1" ht="18">
      <c r="A90" s="47" t="s">
        <v>56</v>
      </c>
      <c r="B90" s="47"/>
      <c r="C90" s="47"/>
      <c r="D90" s="47"/>
      <c r="E90" s="47"/>
    </row>
    <row r="91" spans="1:5" s="28" customFormat="1" ht="15.75">
      <c r="A91" s="12" t="s">
        <v>1</v>
      </c>
      <c r="B91" s="13" t="s">
        <v>19</v>
      </c>
      <c r="C91" s="13" t="s">
        <v>2</v>
      </c>
      <c r="D91" s="13" t="s">
        <v>20</v>
      </c>
      <c r="E91" s="13" t="s">
        <v>21</v>
      </c>
    </row>
    <row r="92" spans="1:5" s="28" customFormat="1" ht="42.75">
      <c r="A92" s="14">
        <v>1</v>
      </c>
      <c r="B92" s="26" t="s">
        <v>57</v>
      </c>
      <c r="C92" s="20" t="s">
        <v>23</v>
      </c>
      <c r="D92" s="14"/>
      <c r="E92" s="14">
        <v>90654.93</v>
      </c>
    </row>
    <row r="93" spans="1:5" s="28" customFormat="1" ht="14.25">
      <c r="A93" s="14">
        <v>2</v>
      </c>
      <c r="B93" s="20" t="s">
        <v>25</v>
      </c>
      <c r="C93" s="20" t="s">
        <v>23</v>
      </c>
      <c r="D93" s="20" t="s">
        <v>58</v>
      </c>
      <c r="E93" s="20">
        <v>4589.28</v>
      </c>
    </row>
    <row r="94" spans="1:5" s="28" customFormat="1" ht="14.25">
      <c r="A94" s="14">
        <v>3</v>
      </c>
      <c r="B94" s="20"/>
      <c r="C94" s="20"/>
      <c r="D94" s="20"/>
      <c r="E94" s="20"/>
    </row>
    <row r="95" spans="1:5" s="28" customFormat="1" ht="14.25">
      <c r="A95" s="14">
        <v>4</v>
      </c>
      <c r="B95" s="20"/>
      <c r="C95" s="20"/>
      <c r="D95" s="20"/>
      <c r="E95" s="20"/>
    </row>
    <row r="96" spans="1:5" s="28" customFormat="1" ht="14.25">
      <c r="A96" s="14">
        <v>5</v>
      </c>
      <c r="B96" s="14"/>
      <c r="C96" s="20"/>
      <c r="D96" s="14"/>
      <c r="E96" s="14"/>
    </row>
    <row r="97" spans="1:5" s="28" customFormat="1" ht="15">
      <c r="A97" s="21"/>
      <c r="B97" s="21" t="s">
        <v>31</v>
      </c>
      <c r="C97" s="21"/>
      <c r="D97" s="21"/>
      <c r="E97" s="21">
        <f>E92+E93+E94+E95+E96</f>
        <v>95244.20999999999</v>
      </c>
    </row>
    <row r="98" spans="1:5" s="28" customFormat="1" ht="15">
      <c r="A98" s="27"/>
      <c r="B98" s="27"/>
      <c r="C98" s="27"/>
      <c r="D98" s="27"/>
      <c r="E98" s="27"/>
    </row>
    <row r="99" spans="1:5" ht="12.75">
      <c r="A99" s="8"/>
      <c r="B99" s="8"/>
      <c r="C99" s="8"/>
      <c r="D99" s="8"/>
      <c r="E99" s="8"/>
    </row>
    <row r="100" spans="1:5" ht="15">
      <c r="A100" s="29"/>
      <c r="B100" s="29" t="s">
        <v>59</v>
      </c>
      <c r="C100" s="29"/>
      <c r="D100" s="29"/>
      <c r="E100" s="29">
        <f>E8+E16+E41+E48+E54+E61+E70+E24+E32+E79+E88+E97</f>
        <v>302914.24</v>
      </c>
    </row>
  </sheetData>
  <sheetProtection selectLockedCells="1" selectUnlockedCells="1"/>
  <mergeCells count="12">
    <mergeCell ref="A50:E50"/>
    <mergeCell ref="A56:E56"/>
    <mergeCell ref="A63:E63"/>
    <mergeCell ref="A72:E72"/>
    <mergeCell ref="A81:E81"/>
    <mergeCell ref="A90:E90"/>
    <mergeCell ref="A2:E2"/>
    <mergeCell ref="A10:E10"/>
    <mergeCell ref="A18:E18"/>
    <mergeCell ref="A26:E26"/>
    <mergeCell ref="A34:E34"/>
    <mergeCell ref="A43:E43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portrait" paperSize="9" scale="75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E107"/>
  <sheetViews>
    <sheetView zoomScale="75" zoomScaleNormal="75" zoomScalePageLayoutView="0" workbookViewId="0" topLeftCell="A79">
      <selection activeCell="E102" sqref="E102"/>
    </sheetView>
  </sheetViews>
  <sheetFormatPr defaultColWidth="11.57421875" defaultRowHeight="12.75"/>
  <cols>
    <col min="1" max="1" width="10.00390625" style="30" customWidth="1"/>
    <col min="2" max="2" width="39.421875" style="31" customWidth="1"/>
    <col min="3" max="3" width="25.140625" style="30" customWidth="1"/>
    <col min="4" max="4" width="36.7109375" style="30" customWidth="1"/>
    <col min="5" max="5" width="19.8515625" style="30" customWidth="1"/>
    <col min="6" max="16384" width="11.57421875" style="30" customWidth="1"/>
  </cols>
  <sheetData>
    <row r="2" spans="1:5" ht="18" customHeight="1">
      <c r="A2" s="49" t="s">
        <v>18</v>
      </c>
      <c r="B2" s="49"/>
      <c r="C2" s="49"/>
      <c r="D2" s="49"/>
      <c r="E2" s="49"/>
    </row>
    <row r="3" spans="1:5" ht="15.75">
      <c r="A3" s="32" t="s">
        <v>1</v>
      </c>
      <c r="B3" s="32" t="s">
        <v>19</v>
      </c>
      <c r="C3" s="32" t="s">
        <v>2</v>
      </c>
      <c r="D3" s="32" t="s">
        <v>20</v>
      </c>
      <c r="E3" s="32" t="s">
        <v>21</v>
      </c>
    </row>
    <row r="4" spans="1:5" ht="30">
      <c r="A4" s="18">
        <v>1</v>
      </c>
      <c r="B4" s="18" t="s">
        <v>60</v>
      </c>
      <c r="C4" s="18" t="s">
        <v>61</v>
      </c>
      <c r="D4" s="18"/>
      <c r="E4" s="18">
        <f>4260.12</f>
        <v>4260.12</v>
      </c>
    </row>
    <row r="5" spans="1:5" ht="35.25" customHeight="1">
      <c r="A5" s="18">
        <v>2</v>
      </c>
      <c r="B5" s="18" t="s">
        <v>62</v>
      </c>
      <c r="C5" s="18" t="s">
        <v>61</v>
      </c>
      <c r="D5" s="16"/>
      <c r="E5" s="16">
        <f>4229.51</f>
        <v>4229.51</v>
      </c>
    </row>
    <row r="6" spans="1:5" ht="15">
      <c r="A6" s="18">
        <v>3</v>
      </c>
      <c r="B6" s="16" t="s">
        <v>63</v>
      </c>
      <c r="C6" s="18" t="s">
        <v>61</v>
      </c>
      <c r="D6" s="16" t="s">
        <v>64</v>
      </c>
      <c r="E6" s="16">
        <f>3026.63</f>
        <v>3026.63</v>
      </c>
    </row>
    <row r="7" spans="1:5" ht="15">
      <c r="A7" s="18">
        <v>4</v>
      </c>
      <c r="B7" s="16" t="s">
        <v>65</v>
      </c>
      <c r="C7" s="18" t="s">
        <v>61</v>
      </c>
      <c r="D7" s="16" t="s">
        <v>66</v>
      </c>
      <c r="E7" s="16">
        <f>2387.83</f>
        <v>2387.83</v>
      </c>
    </row>
    <row r="8" spans="1:5" ht="15">
      <c r="A8" s="18">
        <v>5</v>
      </c>
      <c r="B8" s="18" t="s">
        <v>67</v>
      </c>
      <c r="C8" s="18" t="s">
        <v>61</v>
      </c>
      <c r="D8" s="18" t="s">
        <v>68</v>
      </c>
      <c r="E8" s="18">
        <f>1374.32</f>
        <v>1374.32</v>
      </c>
    </row>
    <row r="9" spans="1:5" ht="15.75">
      <c r="A9" s="33"/>
      <c r="B9" s="33" t="s">
        <v>31</v>
      </c>
      <c r="C9" s="33"/>
      <c r="D9" s="33"/>
      <c r="E9" s="33">
        <f>SUM(E4:E8)</f>
        <v>15278.410000000002</v>
      </c>
    </row>
    <row r="10" spans="1:5" ht="15">
      <c r="A10" s="9"/>
      <c r="B10" s="34"/>
      <c r="C10" s="9"/>
      <c r="D10" s="9"/>
      <c r="E10" s="9"/>
    </row>
    <row r="11" spans="1:5" ht="18" customHeight="1">
      <c r="A11" s="49" t="s">
        <v>69</v>
      </c>
      <c r="B11" s="49"/>
      <c r="C11" s="49"/>
      <c r="D11" s="49"/>
      <c r="E11" s="49"/>
    </row>
    <row r="12" spans="1:5" ht="15.75">
      <c r="A12" s="32" t="s">
        <v>1</v>
      </c>
      <c r="B12" s="32" t="s">
        <v>19</v>
      </c>
      <c r="C12" s="32" t="s">
        <v>2</v>
      </c>
      <c r="D12" s="32" t="s">
        <v>20</v>
      </c>
      <c r="E12" s="32" t="s">
        <v>21</v>
      </c>
    </row>
    <row r="13" spans="1:5" ht="15">
      <c r="A13" s="18">
        <v>1</v>
      </c>
      <c r="B13" s="22" t="s">
        <v>67</v>
      </c>
      <c r="C13" s="18" t="s">
        <v>61</v>
      </c>
      <c r="D13" s="18" t="s">
        <v>68</v>
      </c>
      <c r="E13" s="18">
        <f>1374.32</f>
        <v>1374.32</v>
      </c>
    </row>
    <row r="14" spans="1:5" ht="31.5" customHeight="1">
      <c r="A14" s="18">
        <v>2</v>
      </c>
      <c r="B14" s="16" t="s">
        <v>70</v>
      </c>
      <c r="C14" s="18" t="s">
        <v>61</v>
      </c>
      <c r="D14" s="16"/>
      <c r="E14" s="16">
        <f>3500.8</f>
        <v>3500.8</v>
      </c>
    </row>
    <row r="15" spans="1:5" ht="27.75" customHeight="1">
      <c r="A15" s="18">
        <v>3</v>
      </c>
      <c r="B15" s="18" t="s">
        <v>71</v>
      </c>
      <c r="C15" s="18" t="s">
        <v>61</v>
      </c>
      <c r="D15" s="18" t="s">
        <v>72</v>
      </c>
      <c r="E15" s="18">
        <f>2770.25</f>
        <v>2770.25</v>
      </c>
    </row>
    <row r="16" spans="1:5" ht="15">
      <c r="A16" s="18">
        <v>4</v>
      </c>
      <c r="B16" s="16" t="s">
        <v>73</v>
      </c>
      <c r="C16" s="18" t="s">
        <v>61</v>
      </c>
      <c r="D16" s="18" t="s">
        <v>74</v>
      </c>
      <c r="E16" s="18">
        <f>721.1</f>
        <v>721.1</v>
      </c>
    </row>
    <row r="17" spans="1:5" ht="15.75">
      <c r="A17" s="33"/>
      <c r="B17" s="33" t="s">
        <v>31</v>
      </c>
      <c r="C17" s="33"/>
      <c r="D17" s="33"/>
      <c r="E17" s="33">
        <f>E14+E15+E13+E16</f>
        <v>8366.47</v>
      </c>
    </row>
    <row r="18" spans="1:5" ht="15">
      <c r="A18" s="9"/>
      <c r="B18" s="34"/>
      <c r="C18" s="9"/>
      <c r="D18" s="9"/>
      <c r="E18" s="9"/>
    </row>
    <row r="19" spans="1:5" s="35" customFormat="1" ht="18" customHeight="1">
      <c r="A19" s="50" t="s">
        <v>75</v>
      </c>
      <c r="B19" s="50"/>
      <c r="C19" s="50"/>
      <c r="D19" s="50"/>
      <c r="E19" s="50"/>
    </row>
    <row r="20" spans="1:5" ht="15.75">
      <c r="A20" s="32" t="s">
        <v>1</v>
      </c>
      <c r="B20" s="32" t="s">
        <v>19</v>
      </c>
      <c r="C20" s="32" t="s">
        <v>2</v>
      </c>
      <c r="D20" s="32" t="s">
        <v>20</v>
      </c>
      <c r="E20" s="32" t="s">
        <v>21</v>
      </c>
    </row>
    <row r="21" spans="1:5" ht="15">
      <c r="A21" s="18">
        <v>1</v>
      </c>
      <c r="B21" s="22" t="s">
        <v>67</v>
      </c>
      <c r="C21" s="18" t="s">
        <v>61</v>
      </c>
      <c r="D21" s="18" t="s">
        <v>68</v>
      </c>
      <c r="E21" s="18">
        <f>1374.32</f>
        <v>1374.32</v>
      </c>
    </row>
    <row r="22" spans="1:5" ht="15.75" customHeight="1">
      <c r="A22" s="18">
        <v>2</v>
      </c>
      <c r="B22" s="18"/>
      <c r="C22" s="18"/>
      <c r="D22" s="18"/>
      <c r="E22" s="18"/>
    </row>
    <row r="23" spans="1:5" ht="15.75">
      <c r="A23" s="33"/>
      <c r="B23" s="33" t="s">
        <v>31</v>
      </c>
      <c r="C23" s="33"/>
      <c r="D23" s="33"/>
      <c r="E23" s="33">
        <f>E22+E21</f>
        <v>1374.32</v>
      </c>
    </row>
    <row r="24" spans="1:5" ht="15">
      <c r="A24" s="9"/>
      <c r="B24" s="34"/>
      <c r="C24" s="9"/>
      <c r="D24" s="9"/>
      <c r="E24" s="9"/>
    </row>
    <row r="25" spans="1:5" s="35" customFormat="1" ht="18" customHeight="1">
      <c r="A25" s="50" t="s">
        <v>76</v>
      </c>
      <c r="B25" s="50"/>
      <c r="C25" s="50"/>
      <c r="D25" s="50"/>
      <c r="E25" s="50"/>
    </row>
    <row r="26" spans="1:5" ht="15.75">
      <c r="A26" s="32" t="s">
        <v>1</v>
      </c>
      <c r="B26" s="32" t="s">
        <v>19</v>
      </c>
      <c r="C26" s="32" t="s">
        <v>2</v>
      </c>
      <c r="D26" s="32" t="s">
        <v>20</v>
      </c>
      <c r="E26" s="32" t="s">
        <v>21</v>
      </c>
    </row>
    <row r="27" spans="1:5" ht="15">
      <c r="A27" s="18">
        <v>1</v>
      </c>
      <c r="B27" s="22" t="s">
        <v>67</v>
      </c>
      <c r="C27" s="16" t="s">
        <v>61</v>
      </c>
      <c r="D27" s="18" t="s">
        <v>68</v>
      </c>
      <c r="E27" s="18">
        <f>1374.32</f>
        <v>1374.32</v>
      </c>
    </row>
    <row r="28" spans="1:5" ht="18.75" customHeight="1">
      <c r="A28" s="18">
        <v>2</v>
      </c>
      <c r="B28" s="18"/>
      <c r="C28" s="18"/>
      <c r="D28" s="18"/>
      <c r="E28" s="18"/>
    </row>
    <row r="29" spans="1:5" ht="15.75">
      <c r="A29" s="33"/>
      <c r="B29" s="33" t="s">
        <v>31</v>
      </c>
      <c r="C29" s="33"/>
      <c r="D29" s="33"/>
      <c r="E29" s="33">
        <f>E27+E28</f>
        <v>1374.32</v>
      </c>
    </row>
    <row r="30" spans="1:5" ht="15">
      <c r="A30" s="9"/>
      <c r="B30" s="34"/>
      <c r="C30" s="9"/>
      <c r="D30" s="9"/>
      <c r="E30" s="9"/>
    </row>
    <row r="31" spans="1:5" s="35" customFormat="1" ht="20.25" customHeight="1">
      <c r="A31" s="50" t="s">
        <v>46</v>
      </c>
      <c r="B31" s="50"/>
      <c r="C31" s="50"/>
      <c r="D31" s="50"/>
      <c r="E31" s="50"/>
    </row>
    <row r="32" spans="1:5" ht="15.75">
      <c r="A32" s="32" t="s">
        <v>1</v>
      </c>
      <c r="B32" s="32" t="s">
        <v>19</v>
      </c>
      <c r="C32" s="32" t="s">
        <v>2</v>
      </c>
      <c r="D32" s="32" t="s">
        <v>20</v>
      </c>
      <c r="E32" s="32" t="s">
        <v>21</v>
      </c>
    </row>
    <row r="33" spans="1:5" ht="15">
      <c r="A33" s="18">
        <v>1</v>
      </c>
      <c r="B33" s="22" t="s">
        <v>67</v>
      </c>
      <c r="C33" s="16" t="s">
        <v>61</v>
      </c>
      <c r="D33" s="18" t="s">
        <v>68</v>
      </c>
      <c r="E33" s="18">
        <f>1374.32</f>
        <v>1374.32</v>
      </c>
    </row>
    <row r="34" spans="1:5" ht="28.5" customHeight="1">
      <c r="A34" s="18">
        <v>2</v>
      </c>
      <c r="B34" s="18" t="s">
        <v>77</v>
      </c>
      <c r="C34" s="18" t="s">
        <v>61</v>
      </c>
      <c r="D34" s="18"/>
      <c r="E34" s="18">
        <v>4742.4</v>
      </c>
    </row>
    <row r="35" spans="1:5" ht="15">
      <c r="A35" s="18">
        <v>3</v>
      </c>
      <c r="B35" s="16" t="s">
        <v>78</v>
      </c>
      <c r="C35" s="16" t="s">
        <v>61</v>
      </c>
      <c r="D35" s="16" t="s">
        <v>79</v>
      </c>
      <c r="E35" s="16">
        <v>2740.35</v>
      </c>
    </row>
    <row r="36" spans="1:5" ht="59.25" customHeight="1">
      <c r="A36" s="18">
        <v>4</v>
      </c>
      <c r="B36" s="16" t="s">
        <v>80</v>
      </c>
      <c r="C36" s="16" t="s">
        <v>61</v>
      </c>
      <c r="D36" s="16"/>
      <c r="E36" s="16">
        <v>986.75</v>
      </c>
    </row>
    <row r="37" spans="1:5" ht="34.5" customHeight="1">
      <c r="A37" s="18">
        <v>5</v>
      </c>
      <c r="B37" s="16" t="s">
        <v>81</v>
      </c>
      <c r="C37" s="16" t="s">
        <v>61</v>
      </c>
      <c r="D37" s="16" t="s">
        <v>82</v>
      </c>
      <c r="E37" s="16">
        <v>1524.86</v>
      </c>
    </row>
    <row r="38" spans="1:5" ht="15">
      <c r="A38" s="18">
        <v>6</v>
      </c>
      <c r="B38" s="16"/>
      <c r="C38" s="16"/>
      <c r="D38" s="16"/>
      <c r="E38" s="16"/>
    </row>
    <row r="39" spans="1:5" ht="15.75">
      <c r="A39" s="33"/>
      <c r="B39" s="33" t="s">
        <v>31</v>
      </c>
      <c r="C39" s="33"/>
      <c r="D39" s="33"/>
      <c r="E39" s="33">
        <f>E33+E34+E35+E36+E37+E38</f>
        <v>11368.68</v>
      </c>
    </row>
    <row r="40" spans="1:5" ht="15">
      <c r="A40" s="9"/>
      <c r="B40" s="34"/>
      <c r="C40" s="9"/>
      <c r="D40" s="9"/>
      <c r="E40" s="9"/>
    </row>
    <row r="41" spans="1:5" ht="19.5" customHeight="1">
      <c r="A41" s="49" t="s">
        <v>83</v>
      </c>
      <c r="B41" s="49"/>
      <c r="C41" s="49"/>
      <c r="D41" s="49"/>
      <c r="E41" s="49"/>
    </row>
    <row r="42" spans="1:5" ht="15.75">
      <c r="A42" s="32" t="s">
        <v>1</v>
      </c>
      <c r="B42" s="32" t="s">
        <v>19</v>
      </c>
      <c r="C42" s="32" t="s">
        <v>2</v>
      </c>
      <c r="D42" s="32" t="s">
        <v>20</v>
      </c>
      <c r="E42" s="32" t="s">
        <v>21</v>
      </c>
    </row>
    <row r="43" spans="1:5" ht="15">
      <c r="A43" s="18">
        <v>1</v>
      </c>
      <c r="B43" s="22" t="s">
        <v>67</v>
      </c>
      <c r="C43" s="16" t="s">
        <v>61</v>
      </c>
      <c r="D43" s="18" t="s">
        <v>68</v>
      </c>
      <c r="E43" s="18">
        <f>1374.32</f>
        <v>1374.32</v>
      </c>
    </row>
    <row r="44" spans="1:5" ht="21.75" customHeight="1">
      <c r="A44" s="18">
        <v>2</v>
      </c>
      <c r="B44" s="18" t="s">
        <v>84</v>
      </c>
      <c r="C44" s="18" t="s">
        <v>61</v>
      </c>
      <c r="D44" s="16"/>
      <c r="E44" s="16">
        <v>5730.03</v>
      </c>
    </row>
    <row r="45" spans="1:5" ht="49.5" customHeight="1">
      <c r="A45" s="18">
        <v>3</v>
      </c>
      <c r="B45" s="18" t="s">
        <v>85</v>
      </c>
      <c r="C45" s="18" t="s">
        <v>61</v>
      </c>
      <c r="D45" s="18" t="s">
        <v>86</v>
      </c>
      <c r="E45" s="18">
        <f>322.53</f>
        <v>322.53</v>
      </c>
    </row>
    <row r="46" spans="1:5" ht="30">
      <c r="A46" s="18">
        <v>4</v>
      </c>
      <c r="B46" s="16" t="s">
        <v>87</v>
      </c>
      <c r="C46" s="18" t="s">
        <v>61</v>
      </c>
      <c r="D46" s="16" t="s">
        <v>88</v>
      </c>
      <c r="E46" s="16">
        <f>314.83</f>
        <v>314.83</v>
      </c>
    </row>
    <row r="47" spans="1:5" ht="15">
      <c r="A47" s="18">
        <v>5</v>
      </c>
      <c r="B47" s="16"/>
      <c r="C47" s="16"/>
      <c r="D47" s="16"/>
      <c r="E47" s="16"/>
    </row>
    <row r="48" spans="1:5" ht="15">
      <c r="A48" s="18">
        <v>6</v>
      </c>
      <c r="B48" s="16"/>
      <c r="C48" s="16"/>
      <c r="D48" s="16"/>
      <c r="E48" s="16"/>
    </row>
    <row r="49" spans="1:5" ht="15.75">
      <c r="A49" s="33"/>
      <c r="B49" s="33" t="s">
        <v>31</v>
      </c>
      <c r="C49" s="33"/>
      <c r="D49" s="33"/>
      <c r="E49" s="33">
        <f>E44+E45+E46+E43+E47+E48</f>
        <v>7741.709999999999</v>
      </c>
    </row>
    <row r="50" spans="1:5" ht="15">
      <c r="A50" s="9"/>
      <c r="B50" s="34"/>
      <c r="C50" s="9"/>
      <c r="D50" s="9"/>
      <c r="E50" s="9"/>
    </row>
    <row r="51" spans="1:5" ht="21.75" customHeight="1">
      <c r="A51" s="51" t="s">
        <v>89</v>
      </c>
      <c r="B51" s="51"/>
      <c r="C51" s="51"/>
      <c r="D51" s="51"/>
      <c r="E51" s="51"/>
    </row>
    <row r="52" spans="1:5" ht="15.75">
      <c r="A52" s="32" t="s">
        <v>1</v>
      </c>
      <c r="B52" s="32" t="s">
        <v>19</v>
      </c>
      <c r="C52" s="32" t="s">
        <v>2</v>
      </c>
      <c r="D52" s="32" t="s">
        <v>20</v>
      </c>
      <c r="E52" s="32" t="s">
        <v>21</v>
      </c>
    </row>
    <row r="53" spans="1:5" ht="15">
      <c r="A53" s="18">
        <v>1</v>
      </c>
      <c r="B53" s="20" t="s">
        <v>90</v>
      </c>
      <c r="C53" s="18" t="s">
        <v>61</v>
      </c>
      <c r="D53" s="18" t="s">
        <v>68</v>
      </c>
      <c r="E53" s="16">
        <v>1374.32</v>
      </c>
    </row>
    <row r="54" spans="1:5" ht="15">
      <c r="A54" s="18">
        <v>2</v>
      </c>
      <c r="B54" s="18"/>
      <c r="C54" s="18"/>
      <c r="D54" s="16"/>
      <c r="E54" s="16"/>
    </row>
    <row r="55" spans="1:5" ht="15">
      <c r="A55" s="18">
        <v>3</v>
      </c>
      <c r="B55" s="16"/>
      <c r="C55" s="16"/>
      <c r="D55" s="16"/>
      <c r="E55" s="16"/>
    </row>
    <row r="56" spans="1:5" ht="15">
      <c r="A56" s="18">
        <v>4</v>
      </c>
      <c r="B56" s="36"/>
      <c r="C56" s="18"/>
      <c r="D56" s="18"/>
      <c r="E56" s="18"/>
    </row>
    <row r="57" spans="1:5" ht="15">
      <c r="A57" s="18">
        <v>5</v>
      </c>
      <c r="B57" s="18"/>
      <c r="C57" s="18"/>
      <c r="D57" s="18"/>
      <c r="E57" s="18"/>
    </row>
    <row r="58" spans="1:5" ht="15">
      <c r="A58" s="18">
        <v>6</v>
      </c>
      <c r="B58" s="18"/>
      <c r="C58" s="18"/>
      <c r="D58" s="18"/>
      <c r="E58" s="18"/>
    </row>
    <row r="59" spans="1:5" ht="15.75">
      <c r="A59" s="33"/>
      <c r="B59" s="33" t="s">
        <v>31</v>
      </c>
      <c r="C59" s="33"/>
      <c r="D59" s="33"/>
      <c r="E59" s="33">
        <f>E53+E54+E55+E56+E57+E58</f>
        <v>1374.32</v>
      </c>
    </row>
    <row r="60" spans="1:5" ht="15">
      <c r="A60" s="9"/>
      <c r="B60" s="34"/>
      <c r="C60" s="9"/>
      <c r="D60" s="9"/>
      <c r="E60" s="9"/>
    </row>
    <row r="61" spans="1:5" ht="18.75" customHeight="1">
      <c r="A61" s="51" t="s">
        <v>50</v>
      </c>
      <c r="B61" s="51"/>
      <c r="C61" s="51"/>
      <c r="D61" s="51"/>
      <c r="E61" s="51"/>
    </row>
    <row r="62" spans="1:5" ht="15.75">
      <c r="A62" s="32" t="s">
        <v>1</v>
      </c>
      <c r="B62" s="32" t="s">
        <v>19</v>
      </c>
      <c r="C62" s="32" t="s">
        <v>2</v>
      </c>
      <c r="D62" s="32" t="s">
        <v>20</v>
      </c>
      <c r="E62" s="32" t="s">
        <v>21</v>
      </c>
    </row>
    <row r="63" spans="1:5" ht="30">
      <c r="A63" s="18">
        <v>1</v>
      </c>
      <c r="B63" s="22" t="s">
        <v>91</v>
      </c>
      <c r="C63" s="18" t="s">
        <v>61</v>
      </c>
      <c r="D63" s="18" t="s">
        <v>92</v>
      </c>
      <c r="E63" s="16">
        <v>339.51</v>
      </c>
    </row>
    <row r="64" spans="1:5" ht="20.25" customHeight="1">
      <c r="A64" s="18">
        <v>2</v>
      </c>
      <c r="B64" s="20" t="s">
        <v>90</v>
      </c>
      <c r="C64" s="18" t="s">
        <v>61</v>
      </c>
      <c r="D64" s="16" t="s">
        <v>68</v>
      </c>
      <c r="E64" s="16">
        <v>1374.32</v>
      </c>
    </row>
    <row r="65" spans="1:5" ht="15">
      <c r="A65" s="18">
        <v>3</v>
      </c>
      <c r="B65" s="18"/>
      <c r="C65" s="18"/>
      <c r="D65" s="16"/>
      <c r="E65" s="16"/>
    </row>
    <row r="66" spans="1:5" ht="15">
      <c r="A66" s="18">
        <v>4</v>
      </c>
      <c r="B66" s="18"/>
      <c r="C66" s="18" t="s">
        <v>61</v>
      </c>
      <c r="D66" s="16"/>
      <c r="E66" s="16"/>
    </row>
    <row r="67" spans="1:5" ht="15.75">
      <c r="A67" s="33"/>
      <c r="B67" s="33" t="s">
        <v>31</v>
      </c>
      <c r="C67" s="33"/>
      <c r="D67" s="33"/>
      <c r="E67" s="33">
        <f>E63+E64+E65+E66</f>
        <v>1713.83</v>
      </c>
    </row>
    <row r="68" spans="1:5" ht="15">
      <c r="A68" s="9"/>
      <c r="B68" s="34"/>
      <c r="C68" s="9"/>
      <c r="D68" s="9"/>
      <c r="E68" s="9"/>
    </row>
    <row r="69" spans="1:5" ht="18.75" customHeight="1">
      <c r="A69" s="52" t="s">
        <v>93</v>
      </c>
      <c r="B69" s="52"/>
      <c r="C69" s="52"/>
      <c r="D69" s="52"/>
      <c r="E69" s="52"/>
    </row>
    <row r="70" spans="1:5" ht="15.75">
      <c r="A70" s="32" t="s">
        <v>1</v>
      </c>
      <c r="B70" s="32" t="s">
        <v>19</v>
      </c>
      <c r="C70" s="32" t="s">
        <v>2</v>
      </c>
      <c r="D70" s="32" t="s">
        <v>20</v>
      </c>
      <c r="E70" s="32" t="s">
        <v>21</v>
      </c>
    </row>
    <row r="71" spans="1:5" ht="15">
      <c r="A71" s="18">
        <v>1</v>
      </c>
      <c r="B71" s="26" t="s">
        <v>84</v>
      </c>
      <c r="C71" s="18" t="s">
        <v>61</v>
      </c>
      <c r="D71" s="16"/>
      <c r="E71" s="16">
        <v>11072.66</v>
      </c>
    </row>
    <row r="72" spans="1:5" ht="15">
      <c r="A72" s="18">
        <v>2</v>
      </c>
      <c r="B72" s="20" t="s">
        <v>90</v>
      </c>
      <c r="C72" s="18" t="s">
        <v>61</v>
      </c>
      <c r="D72" s="16" t="s">
        <v>68</v>
      </c>
      <c r="E72" s="16">
        <v>1374.32</v>
      </c>
    </row>
    <row r="73" spans="1:5" ht="44.25" customHeight="1">
      <c r="A73" s="18">
        <v>3</v>
      </c>
      <c r="B73" s="16" t="s">
        <v>94</v>
      </c>
      <c r="C73" s="16" t="s">
        <v>61</v>
      </c>
      <c r="D73" s="16" t="s">
        <v>95</v>
      </c>
      <c r="E73" s="16">
        <v>1168.29</v>
      </c>
    </row>
    <row r="74" spans="1:5" ht="15">
      <c r="A74" s="18">
        <v>4</v>
      </c>
      <c r="B74" s="18" t="s">
        <v>96</v>
      </c>
      <c r="C74" s="18" t="s">
        <v>61</v>
      </c>
      <c r="D74" s="18"/>
      <c r="E74" s="16">
        <v>2274.87</v>
      </c>
    </row>
    <row r="75" spans="1:5" ht="45">
      <c r="A75" s="18">
        <v>5</v>
      </c>
      <c r="B75" s="16" t="s">
        <v>97</v>
      </c>
      <c r="C75" s="16" t="s">
        <v>61</v>
      </c>
      <c r="D75" s="16" t="s">
        <v>98</v>
      </c>
      <c r="E75" s="16">
        <v>517.11</v>
      </c>
    </row>
    <row r="76" spans="1:5" ht="15.75">
      <c r="A76" s="33"/>
      <c r="B76" s="33" t="s">
        <v>31</v>
      </c>
      <c r="C76" s="33"/>
      <c r="D76" s="33"/>
      <c r="E76" s="33">
        <f>SUM(E71:E75)</f>
        <v>16407.25</v>
      </c>
    </row>
    <row r="77" spans="1:5" s="38" customFormat="1" ht="15.75">
      <c r="A77" s="37"/>
      <c r="B77" s="37"/>
      <c r="C77" s="37"/>
      <c r="D77" s="37"/>
      <c r="E77" s="37"/>
    </row>
    <row r="78" spans="1:5" ht="19.5" customHeight="1">
      <c r="A78" s="51" t="s">
        <v>52</v>
      </c>
      <c r="B78" s="51"/>
      <c r="C78" s="51"/>
      <c r="D78" s="51"/>
      <c r="E78" s="51"/>
    </row>
    <row r="79" spans="1:5" ht="15.75">
      <c r="A79" s="32" t="s">
        <v>1</v>
      </c>
      <c r="B79" s="32" t="s">
        <v>19</v>
      </c>
      <c r="C79" s="32" t="s">
        <v>2</v>
      </c>
      <c r="D79" s="32" t="s">
        <v>20</v>
      </c>
      <c r="E79" s="32" t="s">
        <v>21</v>
      </c>
    </row>
    <row r="80" spans="1:5" ht="15">
      <c r="A80" s="18">
        <v>1</v>
      </c>
      <c r="B80" s="20" t="s">
        <v>90</v>
      </c>
      <c r="C80" s="18" t="s">
        <v>61</v>
      </c>
      <c r="D80" s="18" t="s">
        <v>68</v>
      </c>
      <c r="E80" s="16">
        <v>1374.32</v>
      </c>
    </row>
    <row r="81" spans="1:5" ht="20.25" customHeight="1">
      <c r="A81" s="18">
        <v>2</v>
      </c>
      <c r="B81" s="18"/>
      <c r="C81" s="16"/>
      <c r="D81" s="16"/>
      <c r="E81" s="16"/>
    </row>
    <row r="82" spans="1:5" ht="15">
      <c r="A82" s="18">
        <v>3</v>
      </c>
      <c r="B82" s="16"/>
      <c r="C82" s="16"/>
      <c r="D82" s="16"/>
      <c r="E82" s="16"/>
    </row>
    <row r="83" spans="1:5" ht="15">
      <c r="A83" s="18">
        <v>4</v>
      </c>
      <c r="B83" s="18"/>
      <c r="C83" s="16"/>
      <c r="D83" s="18"/>
      <c r="E83" s="18"/>
    </row>
    <row r="84" spans="1:5" ht="15">
      <c r="A84" s="18">
        <v>5</v>
      </c>
      <c r="B84" s="18"/>
      <c r="C84" s="18" t="s">
        <v>61</v>
      </c>
      <c r="D84" s="16"/>
      <c r="E84" s="16"/>
    </row>
    <row r="85" spans="1:5" ht="15">
      <c r="A85" s="18">
        <v>6</v>
      </c>
      <c r="B85" s="18"/>
      <c r="C85" s="18" t="s">
        <v>61</v>
      </c>
      <c r="D85" s="16"/>
      <c r="E85" s="16"/>
    </row>
    <row r="86" spans="1:5" ht="15.75">
      <c r="A86" s="33"/>
      <c r="B86" s="33" t="s">
        <v>31</v>
      </c>
      <c r="C86" s="33"/>
      <c r="D86" s="33"/>
      <c r="E86" s="33">
        <f>SUM(E80:E85)</f>
        <v>1374.32</v>
      </c>
    </row>
    <row r="87" spans="1:5" ht="15">
      <c r="A87" s="9"/>
      <c r="B87" s="34"/>
      <c r="C87" s="9"/>
      <c r="D87" s="9"/>
      <c r="E87" s="9"/>
    </row>
    <row r="88" spans="1:5" ht="18.75" customHeight="1">
      <c r="A88" s="51" t="s">
        <v>55</v>
      </c>
      <c r="B88" s="51"/>
      <c r="C88" s="51"/>
      <c r="D88" s="51"/>
      <c r="E88" s="51"/>
    </row>
    <row r="89" spans="1:5" ht="15.75">
      <c r="A89" s="32" t="s">
        <v>1</v>
      </c>
      <c r="B89" s="32" t="s">
        <v>19</v>
      </c>
      <c r="C89" s="32" t="s">
        <v>2</v>
      </c>
      <c r="D89" s="32" t="s">
        <v>20</v>
      </c>
      <c r="E89" s="32" t="s">
        <v>21</v>
      </c>
    </row>
    <row r="90" spans="1:5" ht="15">
      <c r="A90" s="18">
        <v>1</v>
      </c>
      <c r="B90" s="20" t="s">
        <v>90</v>
      </c>
      <c r="C90" s="18" t="s">
        <v>61</v>
      </c>
      <c r="D90" s="16" t="s">
        <v>68</v>
      </c>
      <c r="E90" s="16">
        <v>1374.32</v>
      </c>
    </row>
    <row r="91" spans="1:5" ht="40.5" customHeight="1">
      <c r="A91" s="18">
        <v>2</v>
      </c>
      <c r="B91" s="18" t="s">
        <v>99</v>
      </c>
      <c r="C91" s="18" t="s">
        <v>61</v>
      </c>
      <c r="D91" s="18" t="s">
        <v>100</v>
      </c>
      <c r="E91" s="16">
        <f>1179.73</f>
        <v>1179.73</v>
      </c>
    </row>
    <row r="92" spans="1:5" ht="15">
      <c r="A92" s="18">
        <v>3</v>
      </c>
      <c r="B92" s="18"/>
      <c r="C92" s="18"/>
      <c r="D92" s="18"/>
      <c r="E92" s="18"/>
    </row>
    <row r="93" spans="1:5" ht="15">
      <c r="A93" s="18">
        <v>4</v>
      </c>
      <c r="B93" s="18"/>
      <c r="C93" s="18"/>
      <c r="D93" s="16"/>
      <c r="E93" s="16"/>
    </row>
    <row r="94" spans="1:5" ht="15.75">
      <c r="A94" s="33"/>
      <c r="B94" s="33" t="s">
        <v>31</v>
      </c>
      <c r="C94" s="33"/>
      <c r="D94" s="33"/>
      <c r="E94" s="33">
        <f>SUM(E90:E93)</f>
        <v>2554.05</v>
      </c>
    </row>
    <row r="96" spans="1:5" ht="18.75" customHeight="1">
      <c r="A96" s="51" t="s">
        <v>56</v>
      </c>
      <c r="B96" s="51"/>
      <c r="C96" s="51"/>
      <c r="D96" s="51"/>
      <c r="E96" s="51"/>
    </row>
    <row r="97" spans="1:5" ht="15.75">
      <c r="A97" s="32" t="s">
        <v>1</v>
      </c>
      <c r="B97" s="32" t="s">
        <v>19</v>
      </c>
      <c r="C97" s="32" t="s">
        <v>2</v>
      </c>
      <c r="D97" s="32" t="s">
        <v>20</v>
      </c>
      <c r="E97" s="32" t="s">
        <v>21</v>
      </c>
    </row>
    <row r="98" spans="1:5" ht="15">
      <c r="A98" s="18">
        <v>1</v>
      </c>
      <c r="B98" s="20" t="s">
        <v>90</v>
      </c>
      <c r="C98" s="18" t="s">
        <v>61</v>
      </c>
      <c r="D98" s="18" t="s">
        <v>68</v>
      </c>
      <c r="E98" s="16">
        <v>1374.32</v>
      </c>
    </row>
    <row r="99" spans="1:5" ht="23.25" customHeight="1">
      <c r="A99" s="18">
        <v>2</v>
      </c>
      <c r="B99" s="26" t="s">
        <v>101</v>
      </c>
      <c r="C99" s="18" t="s">
        <v>61</v>
      </c>
      <c r="D99" s="18"/>
      <c r="E99" s="16">
        <v>6718.26</v>
      </c>
    </row>
    <row r="100" spans="1:5" ht="28.5">
      <c r="A100" s="18">
        <v>3</v>
      </c>
      <c r="B100" s="20" t="s">
        <v>102</v>
      </c>
      <c r="C100" s="18" t="s">
        <v>61</v>
      </c>
      <c r="D100" s="16"/>
      <c r="E100" s="16">
        <v>3903.29</v>
      </c>
    </row>
    <row r="101" spans="1:5" ht="28.5">
      <c r="A101" s="18">
        <v>4</v>
      </c>
      <c r="B101" s="26" t="s">
        <v>103</v>
      </c>
      <c r="C101" s="18" t="s">
        <v>61</v>
      </c>
      <c r="D101" s="16" t="s">
        <v>104</v>
      </c>
      <c r="E101" s="16">
        <v>269.33</v>
      </c>
    </row>
    <row r="102" spans="1:5" ht="15">
      <c r="A102" s="18">
        <v>5</v>
      </c>
      <c r="B102" s="18"/>
      <c r="C102" s="18" t="s">
        <v>61</v>
      </c>
      <c r="D102" s="16"/>
      <c r="E102" s="16"/>
    </row>
    <row r="103" spans="1:5" ht="15">
      <c r="A103" s="18">
        <v>6</v>
      </c>
      <c r="B103" s="18"/>
      <c r="C103" s="18" t="s">
        <v>61</v>
      </c>
      <c r="D103" s="18"/>
      <c r="E103" s="18"/>
    </row>
    <row r="104" spans="1:5" ht="15">
      <c r="A104" s="18">
        <v>7</v>
      </c>
      <c r="B104" s="18"/>
      <c r="C104" s="18" t="s">
        <v>61</v>
      </c>
      <c r="D104" s="18"/>
      <c r="E104" s="18"/>
    </row>
    <row r="105" spans="1:5" ht="15.75">
      <c r="A105" s="33"/>
      <c r="B105" s="33" t="s">
        <v>31</v>
      </c>
      <c r="C105" s="33"/>
      <c r="D105" s="33"/>
      <c r="E105" s="33">
        <f>E99+E100+E98+E101+E102+E103+E104</f>
        <v>12265.199999999999</v>
      </c>
    </row>
    <row r="107" spans="1:5" ht="15.75">
      <c r="A107" s="39"/>
      <c r="B107" s="39" t="s">
        <v>59</v>
      </c>
      <c r="C107" s="39"/>
      <c r="D107" s="39"/>
      <c r="E107" s="39">
        <f>E9+E17+E23+E29+E39+E49+E59+E67+E76+E86+E94+E105</f>
        <v>81192.88</v>
      </c>
    </row>
  </sheetData>
  <sheetProtection selectLockedCells="1" selectUnlockedCells="1"/>
  <mergeCells count="12">
    <mergeCell ref="A51:E51"/>
    <mergeCell ref="A61:E61"/>
    <mergeCell ref="A69:E69"/>
    <mergeCell ref="A78:E78"/>
    <mergeCell ref="A88:E88"/>
    <mergeCell ref="A96:E96"/>
    <mergeCell ref="A2:E2"/>
    <mergeCell ref="A11:E11"/>
    <mergeCell ref="A19:E19"/>
    <mergeCell ref="A25:E25"/>
    <mergeCell ref="A31:E31"/>
    <mergeCell ref="A41:E41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portrait" paperSize="9" scale="75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modified xsi:type="dcterms:W3CDTF">2020-03-11T06:31:18Z</dcterms:modified>
  <cp:category/>
  <cp:version/>
  <cp:contentType/>
  <cp:contentStatus/>
</cp:coreProperties>
</file>